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Kaufman\Dropbox (Tax Foundation)\PC\Downloads\"/>
    </mc:Choice>
  </mc:AlternateContent>
  <xr:revisionPtr revIDLastSave="0" documentId="8_{DE39138C-AFC6-41F8-8375-6FC0EFCC1181}" xr6:coauthVersionLast="47" xr6:coauthVersionMax="47" xr10:uidLastSave="{00000000-0000-0000-0000-000000000000}"/>
  <bookViews>
    <workbookView xWindow="-98" yWindow="-98" windowWidth="20715" windowHeight="13276" xr2:uid="{F284D35C-A723-4E10-9C73-B3AF0863FD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7" i="1" l="1"/>
  <c r="E57" i="1"/>
  <c r="J56" i="1"/>
  <c r="E56" i="1"/>
  <c r="J55" i="1"/>
  <c r="E55" i="1"/>
  <c r="J54" i="1"/>
  <c r="E54" i="1"/>
  <c r="I53" i="1"/>
  <c r="J53" i="1" s="1"/>
  <c r="D53" i="1"/>
  <c r="E53" i="1" s="1"/>
  <c r="J52" i="1"/>
  <c r="E52" i="1"/>
  <c r="D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D45" i="1"/>
  <c r="E45" i="1" s="1"/>
  <c r="J44" i="1"/>
  <c r="E44" i="1"/>
  <c r="J43" i="1"/>
  <c r="E43" i="1"/>
  <c r="J42" i="1"/>
  <c r="E42" i="1"/>
  <c r="J41" i="1"/>
  <c r="E41" i="1"/>
  <c r="J40" i="1"/>
  <c r="E40" i="1"/>
  <c r="J39" i="1"/>
  <c r="D39" i="1"/>
  <c r="E39" i="1" s="1"/>
  <c r="J38" i="1"/>
  <c r="E38" i="1"/>
  <c r="J37" i="1"/>
  <c r="E37" i="1"/>
  <c r="I36" i="1"/>
  <c r="J36" i="1" s="1"/>
  <c r="E36" i="1"/>
  <c r="J35" i="1"/>
  <c r="D35" i="1"/>
  <c r="E35" i="1" s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D21" i="1"/>
  <c r="E21" i="1" s="1"/>
  <c r="J20" i="1"/>
  <c r="E20" i="1"/>
  <c r="J19" i="1"/>
  <c r="E19" i="1"/>
  <c r="J18" i="1"/>
  <c r="D18" i="1"/>
  <c r="E18" i="1" s="1"/>
  <c r="J17" i="1"/>
  <c r="E17" i="1"/>
  <c r="I16" i="1"/>
  <c r="J16" i="1" s="1"/>
  <c r="E16" i="1"/>
  <c r="D16" i="1"/>
  <c r="J15" i="1"/>
  <c r="E15" i="1"/>
  <c r="J14" i="1"/>
  <c r="E14" i="1"/>
  <c r="J13" i="1"/>
  <c r="D13" i="1"/>
  <c r="E13" i="1" s="1"/>
  <c r="J12" i="1"/>
  <c r="D12" i="1"/>
  <c r="E12" i="1" s="1"/>
  <c r="J11" i="1"/>
  <c r="D11" i="1"/>
  <c r="E11" i="1" s="1"/>
  <c r="J10" i="1"/>
  <c r="E10" i="1"/>
  <c r="J9" i="1"/>
  <c r="E9" i="1"/>
  <c r="I8" i="1"/>
  <c r="J8" i="1" s="1"/>
  <c r="D8" i="1"/>
  <c r="E8" i="1" s="1"/>
  <c r="I7" i="1"/>
  <c r="J7" i="1" s="1"/>
  <c r="D7" i="1"/>
  <c r="E7" i="1" s="1"/>
</calcChain>
</file>

<file path=xl/sharedStrings.xml><?xml version="1.0" encoding="utf-8"?>
<sst xmlns="http://schemas.openxmlformats.org/spreadsheetml/2006/main" count="116" uniqueCount="61">
  <si>
    <t>State Gasoline and Diesel Tax Rates</t>
  </si>
  <si>
    <t>(Dollars per Gallon)</t>
  </si>
  <si>
    <t>as of July 1, 2023</t>
  </si>
  <si>
    <t>Gas Taxes</t>
  </si>
  <si>
    <t>Diesel Taxes</t>
  </si>
  <si>
    <t>State</t>
  </si>
  <si>
    <t>Excise Tax</t>
  </si>
  <si>
    <t>Other Taxes and Fees</t>
  </si>
  <si>
    <t>Total</t>
  </si>
  <si>
    <t>Ala.</t>
  </si>
  <si>
    <t xml:space="preserve">Alaska </t>
  </si>
  <si>
    <t>Ariz.</t>
  </si>
  <si>
    <t>Ark.</t>
  </si>
  <si>
    <t>Calif.</t>
  </si>
  <si>
    <t>Colo.</t>
  </si>
  <si>
    <t>Conn.</t>
  </si>
  <si>
    <t>Del.</t>
  </si>
  <si>
    <t>D.C.</t>
  </si>
  <si>
    <t>Fla.</t>
  </si>
  <si>
    <t>Ga.</t>
  </si>
  <si>
    <t>Hawaii</t>
  </si>
  <si>
    <t>Idaho</t>
  </si>
  <si>
    <t>Ill.</t>
  </si>
  <si>
    <t>Ind.</t>
  </si>
  <si>
    <t>Iowa</t>
  </si>
  <si>
    <t>Kans.</t>
  </si>
  <si>
    <t>Ky.</t>
  </si>
  <si>
    <t>La.</t>
  </si>
  <si>
    <t>Maine</t>
  </si>
  <si>
    <t>Md.</t>
  </si>
  <si>
    <t>Mass.</t>
  </si>
  <si>
    <t>Mich.</t>
  </si>
  <si>
    <t>Minn.</t>
  </si>
  <si>
    <t>Miss.</t>
  </si>
  <si>
    <t>Mo.</t>
  </si>
  <si>
    <t>Mont.</t>
  </si>
  <si>
    <t>Nebr.</t>
  </si>
  <si>
    <t>Nev.</t>
  </si>
  <si>
    <t>N.H.</t>
  </si>
  <si>
    <t>N.J.</t>
  </si>
  <si>
    <t>N.M.</t>
  </si>
  <si>
    <t>N.Y.</t>
  </si>
  <si>
    <t>N.C.</t>
  </si>
  <si>
    <t>N.D.</t>
  </si>
  <si>
    <t>Ohio</t>
  </si>
  <si>
    <t>Okla.</t>
  </si>
  <si>
    <t>Ore.</t>
  </si>
  <si>
    <t>Pa.</t>
  </si>
  <si>
    <t>R.I.</t>
  </si>
  <si>
    <t>S.C.</t>
  </si>
  <si>
    <t>S.D.</t>
  </si>
  <si>
    <t>Tenn.</t>
  </si>
  <si>
    <t>Tex.</t>
  </si>
  <si>
    <t>Utah</t>
  </si>
  <si>
    <t>Vt.</t>
  </si>
  <si>
    <t>Va.</t>
  </si>
  <si>
    <t>Wash.</t>
  </si>
  <si>
    <t>W.Va.</t>
  </si>
  <si>
    <t>Wis.</t>
  </si>
  <si>
    <t>Wyo.</t>
  </si>
  <si>
    <t>Note: These taxes are applied in addition to the Federal excise tax rates and other municipal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</si>
</sst>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&quot;$&quot;#,##0.000"/>
    <numFmt numFmtId="167" formatCode="&quot;$&quot;#,##0.00000"/>
    <numFmt numFmtId="168" formatCode="0.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A0A0A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2" applyNumberFormat="0" applyFont="0" applyProtection="0">
      <alignment wrapText="1"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0" xfId="0" applyFont="1" applyFill="1"/>
    <xf numFmtId="164" fontId="2" fillId="2" borderId="0" xfId="1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/>
    </xf>
    <xf numFmtId="0" fontId="7" fillId="0" borderId="0" xfId="0" applyFont="1"/>
    <xf numFmtId="165" fontId="2" fillId="0" borderId="0" xfId="1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7" fillId="2" borderId="0" xfId="0" applyNumberFormat="1" applyFont="1" applyFill="1" applyAlignment="1">
      <alignment horizontal="right"/>
    </xf>
    <xf numFmtId="166" fontId="2" fillId="0" borderId="0" xfId="1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6" fontId="2" fillId="2" borderId="0" xfId="1" applyNumberFormat="1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6" fontId="7" fillId="2" borderId="0" xfId="1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8" fontId="8" fillId="0" borderId="0" xfId="0" applyNumberFormat="1" applyFont="1"/>
    <xf numFmtId="167" fontId="7" fillId="0" borderId="0" xfId="0" applyNumberFormat="1" applyFont="1" applyAlignment="1">
      <alignment horizontal="right"/>
    </xf>
    <xf numFmtId="166" fontId="2" fillId="0" borderId="0" xfId="1" applyNumberFormat="1" applyFont="1" applyFill="1" applyAlignment="1">
      <alignment horizontal="right"/>
    </xf>
    <xf numFmtId="168" fontId="7" fillId="0" borderId="2" xfId="2" applyNumberFormat="1" applyFont="1">
      <alignment wrapText="1"/>
    </xf>
    <xf numFmtId="164" fontId="7" fillId="0" borderId="0" xfId="1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</cellXfs>
  <cellStyles count="3">
    <cellStyle name="Body: normal cell" xfId="2" xr:uid="{11BABB6E-6B53-488C-852B-6D30B4DA7880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AD28A-F284-42DD-837F-A1B16D473CE7}">
  <dimension ref="A1:J60"/>
  <sheetViews>
    <sheetView tabSelected="1" topLeftCell="A38" workbookViewId="0">
      <selection activeCell="H6" sqref="H6"/>
    </sheetView>
  </sheetViews>
  <sheetFormatPr defaultRowHeight="14.25" x14ac:dyDescent="0.45"/>
  <cols>
    <col min="4" max="4" width="10.86328125" customWidth="1"/>
    <col min="5" max="5" width="11.265625" customWidth="1"/>
    <col min="9" max="9" width="10.3984375" customWidth="1"/>
    <col min="10" max="10" width="10.73046875" customWidth="1"/>
  </cols>
  <sheetData>
    <row r="1" spans="1:10" x14ac:dyDescent="0.45">
      <c r="A1" s="1"/>
      <c r="B1" s="2"/>
      <c r="C1" s="2"/>
      <c r="D1" s="2"/>
      <c r="E1" s="2"/>
      <c r="F1" s="1"/>
    </row>
    <row r="2" spans="1:10" ht="17.649999999999999" x14ac:dyDescent="0.5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17.649999999999999" x14ac:dyDescent="0.5">
      <c r="A3" s="3"/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0" ht="17.649999999999999" x14ac:dyDescent="0.5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ht="17.25" x14ac:dyDescent="0.45">
      <c r="A5" s="3"/>
      <c r="B5" s="5"/>
      <c r="C5" s="6" t="s">
        <v>3</v>
      </c>
      <c r="D5" s="6"/>
      <c r="E5" s="6"/>
      <c r="F5" s="3"/>
      <c r="H5" s="7" t="s">
        <v>4</v>
      </c>
      <c r="I5" s="7"/>
      <c r="J5" s="7"/>
    </row>
    <row r="6" spans="1:10" ht="42" x14ac:dyDescent="0.45">
      <c r="A6" s="8"/>
      <c r="B6" s="9" t="s">
        <v>5</v>
      </c>
      <c r="C6" s="10" t="s">
        <v>6</v>
      </c>
      <c r="D6" s="10" t="s">
        <v>7</v>
      </c>
      <c r="E6" s="9" t="s">
        <v>8</v>
      </c>
      <c r="F6" s="8"/>
      <c r="G6" s="9" t="s">
        <v>5</v>
      </c>
      <c r="H6" s="10" t="s">
        <v>6</v>
      </c>
      <c r="I6" s="10" t="s">
        <v>7</v>
      </c>
      <c r="J6" s="9" t="s">
        <v>8</v>
      </c>
    </row>
    <row r="7" spans="1:10" x14ac:dyDescent="0.45">
      <c r="A7" s="1"/>
      <c r="B7" s="11" t="s">
        <v>9</v>
      </c>
      <c r="C7" s="12">
        <v>0.28000000000000003</v>
      </c>
      <c r="D7" s="13">
        <f>0.012+0.02</f>
        <v>3.2000000000000001E-2</v>
      </c>
      <c r="E7" s="13">
        <f>(C7+D7)</f>
        <v>0.31200000000000006</v>
      </c>
      <c r="F7" s="1"/>
      <c r="G7" s="11" t="s">
        <v>9</v>
      </c>
      <c r="H7" s="12">
        <v>0.28999999999999998</v>
      </c>
      <c r="I7" s="13">
        <f>0.012+0.02+0.0075</f>
        <v>3.95E-2</v>
      </c>
      <c r="J7" s="13">
        <f>(H7+I7)</f>
        <v>0.32949999999999996</v>
      </c>
    </row>
    <row r="8" spans="1:10" x14ac:dyDescent="0.45">
      <c r="A8" s="1"/>
      <c r="B8" s="14" t="s">
        <v>10</v>
      </c>
      <c r="C8" s="15">
        <v>0.08</v>
      </c>
      <c r="D8" s="16">
        <f>0.0095</f>
        <v>9.4999999999999998E-3</v>
      </c>
      <c r="E8" s="16">
        <f t="shared" ref="E8:E57" si="0">C8+D8</f>
        <v>8.9499999999999996E-2</v>
      </c>
      <c r="F8" s="1"/>
      <c r="G8" s="14" t="s">
        <v>10</v>
      </c>
      <c r="H8" s="15">
        <v>0.08</v>
      </c>
      <c r="I8" s="16">
        <f>0.0095+0.072</f>
        <v>8.1499999999999989E-2</v>
      </c>
      <c r="J8" s="16">
        <f t="shared" ref="J8:J57" si="1">H8+I8</f>
        <v>0.16149999999999998</v>
      </c>
    </row>
    <row r="9" spans="1:10" x14ac:dyDescent="0.45">
      <c r="A9" s="1"/>
      <c r="B9" s="11" t="s">
        <v>11</v>
      </c>
      <c r="C9" s="12">
        <v>0.18</v>
      </c>
      <c r="D9" s="17">
        <v>0.01</v>
      </c>
      <c r="E9" s="17">
        <f t="shared" si="0"/>
        <v>0.19</v>
      </c>
      <c r="F9" s="1"/>
      <c r="G9" s="11" t="s">
        <v>11</v>
      </c>
      <c r="H9" s="12">
        <v>0.26</v>
      </c>
      <c r="I9" s="17">
        <v>0.01</v>
      </c>
      <c r="J9" s="17">
        <f t="shared" si="1"/>
        <v>0.27</v>
      </c>
    </row>
    <row r="10" spans="1:10" x14ac:dyDescent="0.45">
      <c r="A10" s="1"/>
      <c r="B10" s="14" t="s">
        <v>12</v>
      </c>
      <c r="C10" s="18">
        <v>0.246</v>
      </c>
      <c r="D10" s="19">
        <v>3.0000000000000001E-3</v>
      </c>
      <c r="E10" s="19">
        <f t="shared" si="0"/>
        <v>0.249</v>
      </c>
      <c r="F10" s="1"/>
      <c r="G10" s="14" t="s">
        <v>12</v>
      </c>
      <c r="H10" s="18">
        <v>0.28399999999999997</v>
      </c>
      <c r="I10" s="19">
        <v>3.0000000000000001E-3</v>
      </c>
      <c r="J10" s="19">
        <f t="shared" si="1"/>
        <v>0.28699999999999998</v>
      </c>
    </row>
    <row r="11" spans="1:10" x14ac:dyDescent="0.45">
      <c r="A11" s="1"/>
      <c r="B11" s="11" t="s">
        <v>13</v>
      </c>
      <c r="C11" s="20">
        <v>0.57899999999999996</v>
      </c>
      <c r="D11" s="13">
        <f>0.2</f>
        <v>0.2</v>
      </c>
      <c r="E11" s="13">
        <f t="shared" si="0"/>
        <v>0.77899999999999991</v>
      </c>
      <c r="F11" s="1"/>
      <c r="G11" s="11" t="s">
        <v>13</v>
      </c>
      <c r="H11" s="20">
        <v>0.441</v>
      </c>
      <c r="I11" s="13">
        <v>0.52</v>
      </c>
      <c r="J11" s="13">
        <f t="shared" si="1"/>
        <v>0.96100000000000008</v>
      </c>
    </row>
    <row r="12" spans="1:10" x14ac:dyDescent="0.45">
      <c r="A12" s="1"/>
      <c r="B12" s="14" t="s">
        <v>14</v>
      </c>
      <c r="C12" s="21">
        <v>0.22</v>
      </c>
      <c r="D12" s="22">
        <f>0.003125+0.009375+0.006125</f>
        <v>1.8625000000000003E-2</v>
      </c>
      <c r="E12" s="22">
        <f t="shared" si="0"/>
        <v>0.238625</v>
      </c>
      <c r="F12" s="1"/>
      <c r="G12" s="14" t="s">
        <v>14</v>
      </c>
      <c r="H12" s="21">
        <v>0.20499999999999999</v>
      </c>
      <c r="I12" s="22">
        <v>0.02</v>
      </c>
      <c r="J12" s="22">
        <f t="shared" si="1"/>
        <v>0.22499999999999998</v>
      </c>
    </row>
    <row r="13" spans="1:10" x14ac:dyDescent="0.45">
      <c r="A13" s="1"/>
      <c r="B13" s="11" t="s">
        <v>15</v>
      </c>
      <c r="C13" s="12">
        <v>0.25</v>
      </c>
      <c r="D13" s="13">
        <f>0.1075</f>
        <v>0.1075</v>
      </c>
      <c r="E13" s="13">
        <f t="shared" si="0"/>
        <v>0.35749999999999998</v>
      </c>
      <c r="F13" s="1"/>
      <c r="G13" s="11" t="s">
        <v>15</v>
      </c>
      <c r="H13" s="12">
        <v>0.49199999999999999</v>
      </c>
      <c r="I13" s="13">
        <v>0</v>
      </c>
      <c r="J13" s="13">
        <f t="shared" si="1"/>
        <v>0.49199999999999999</v>
      </c>
    </row>
    <row r="14" spans="1:10" x14ac:dyDescent="0.45">
      <c r="A14" s="1"/>
      <c r="B14" s="14" t="s">
        <v>16</v>
      </c>
      <c r="C14" s="21">
        <v>0.23</v>
      </c>
      <c r="D14" s="22">
        <v>0</v>
      </c>
      <c r="E14" s="22">
        <f t="shared" si="0"/>
        <v>0.23</v>
      </c>
      <c r="F14" s="1"/>
      <c r="G14" s="14" t="s">
        <v>16</v>
      </c>
      <c r="H14" s="21">
        <v>0.22</v>
      </c>
      <c r="I14" s="22">
        <v>0</v>
      </c>
      <c r="J14" s="22">
        <f t="shared" si="1"/>
        <v>0.22</v>
      </c>
    </row>
    <row r="15" spans="1:10" x14ac:dyDescent="0.45">
      <c r="A15" s="1"/>
      <c r="B15" s="11" t="s">
        <v>17</v>
      </c>
      <c r="C15" s="23">
        <v>0.23499999999999999</v>
      </c>
      <c r="D15" s="24">
        <v>0.10299999999999999</v>
      </c>
      <c r="E15" s="24">
        <f>C15+D15</f>
        <v>0.33799999999999997</v>
      </c>
      <c r="F15" s="1"/>
      <c r="G15" s="11" t="s">
        <v>17</v>
      </c>
      <c r="H15" s="23">
        <v>0.23499999999999999</v>
      </c>
      <c r="I15" s="24">
        <v>0.10299999999999999</v>
      </c>
      <c r="J15" s="24">
        <f>H15+I15</f>
        <v>0.33799999999999997</v>
      </c>
    </row>
    <row r="16" spans="1:10" x14ac:dyDescent="0.45">
      <c r="A16" s="1"/>
      <c r="B16" s="11" t="s">
        <v>18</v>
      </c>
      <c r="C16" s="12">
        <v>0.04</v>
      </c>
      <c r="D16" s="13">
        <f>0.162+0.00125+0.06+0.089</f>
        <v>0.31225000000000003</v>
      </c>
      <c r="E16" s="13">
        <f t="shared" si="0"/>
        <v>0.35225000000000001</v>
      </c>
      <c r="F16" s="1"/>
      <c r="G16" s="11" t="s">
        <v>18</v>
      </c>
      <c r="H16" s="12">
        <v>0.04</v>
      </c>
      <c r="I16" s="13">
        <f>0.162+0.01+0.06+0.089</f>
        <v>0.32100000000000001</v>
      </c>
      <c r="J16" s="13">
        <f t="shared" si="1"/>
        <v>0.36099999999999999</v>
      </c>
    </row>
    <row r="17" spans="1:10" x14ac:dyDescent="0.45">
      <c r="A17" s="1"/>
      <c r="B17" s="14" t="s">
        <v>19</v>
      </c>
      <c r="C17" s="18">
        <v>0.312</v>
      </c>
      <c r="D17" s="16">
        <v>7.4999999999999997E-3</v>
      </c>
      <c r="E17" s="16">
        <f t="shared" si="0"/>
        <v>0.31950000000000001</v>
      </c>
      <c r="F17" s="1"/>
      <c r="G17" s="14" t="s">
        <v>19</v>
      </c>
      <c r="H17" s="18">
        <v>0.35</v>
      </c>
      <c r="I17" s="16">
        <v>7.4999999999999997E-3</v>
      </c>
      <c r="J17" s="16">
        <f t="shared" si="1"/>
        <v>0.35749999999999998</v>
      </c>
    </row>
    <row r="18" spans="1:10" x14ac:dyDescent="0.45">
      <c r="A18" s="1"/>
      <c r="B18" s="11" t="s">
        <v>20</v>
      </c>
      <c r="C18" s="12">
        <v>0.16</v>
      </c>
      <c r="D18" s="13">
        <f>0.025</f>
        <v>2.5000000000000001E-2</v>
      </c>
      <c r="E18" s="13">
        <f t="shared" si="0"/>
        <v>0.185</v>
      </c>
      <c r="F18" s="1"/>
      <c r="G18" s="11" t="s">
        <v>20</v>
      </c>
      <c r="H18" s="12">
        <v>0.16</v>
      </c>
      <c r="I18" s="13">
        <v>2.5000000000000001E-2</v>
      </c>
      <c r="J18" s="13">
        <f t="shared" si="1"/>
        <v>0.185</v>
      </c>
    </row>
    <row r="19" spans="1:10" x14ac:dyDescent="0.45">
      <c r="A19" s="1"/>
      <c r="B19" s="14" t="s">
        <v>21</v>
      </c>
      <c r="C19" s="21">
        <v>0.32</v>
      </c>
      <c r="D19" s="22">
        <v>0.01</v>
      </c>
      <c r="E19" s="22">
        <f t="shared" si="0"/>
        <v>0.33</v>
      </c>
      <c r="F19" s="1"/>
      <c r="G19" s="14" t="s">
        <v>21</v>
      </c>
      <c r="H19" s="21">
        <v>0.32</v>
      </c>
      <c r="I19" s="22">
        <v>0.01</v>
      </c>
      <c r="J19" s="22">
        <f t="shared" si="1"/>
        <v>0.33</v>
      </c>
    </row>
    <row r="20" spans="1:10" x14ac:dyDescent="0.45">
      <c r="A20" s="1"/>
      <c r="B20" s="11" t="s">
        <v>22</v>
      </c>
      <c r="C20" s="20">
        <v>0.45400000000000001</v>
      </c>
      <c r="D20" s="24">
        <v>0.21099999999999999</v>
      </c>
      <c r="E20" s="13">
        <f t="shared" si="0"/>
        <v>0.66500000000000004</v>
      </c>
      <c r="F20" s="1"/>
      <c r="G20" s="11" t="s">
        <v>22</v>
      </c>
      <c r="H20" s="20">
        <v>0.52900000000000003</v>
      </c>
      <c r="I20" s="24">
        <v>0.21099999999999999</v>
      </c>
      <c r="J20" s="13">
        <f t="shared" si="1"/>
        <v>0.74</v>
      </c>
    </row>
    <row r="21" spans="1:10" x14ac:dyDescent="0.45">
      <c r="A21" s="1"/>
      <c r="B21" s="14" t="s">
        <v>23</v>
      </c>
      <c r="C21" s="21">
        <v>0.34</v>
      </c>
      <c r="D21" s="16">
        <f>0.194+0.01</f>
        <v>0.20400000000000001</v>
      </c>
      <c r="E21" s="16">
        <f t="shared" si="0"/>
        <v>0.54400000000000004</v>
      </c>
      <c r="F21" s="1"/>
      <c r="G21" s="14" t="s">
        <v>23</v>
      </c>
      <c r="H21" s="25">
        <v>0.56999999999999995</v>
      </c>
      <c r="I21" s="16">
        <v>0.01</v>
      </c>
      <c r="J21" s="16">
        <f t="shared" si="1"/>
        <v>0.57999999999999996</v>
      </c>
    </row>
    <row r="22" spans="1:10" x14ac:dyDescent="0.45">
      <c r="A22" s="1"/>
      <c r="B22" s="11" t="s">
        <v>24</v>
      </c>
      <c r="C22" s="20">
        <v>0.3</v>
      </c>
      <c r="D22" s="17">
        <v>0</v>
      </c>
      <c r="E22" s="24">
        <f t="shared" si="0"/>
        <v>0.3</v>
      </c>
      <c r="F22" s="1"/>
      <c r="G22" s="11" t="s">
        <v>24</v>
      </c>
      <c r="H22" s="20">
        <v>0.32500000000000001</v>
      </c>
      <c r="I22" s="17">
        <v>0</v>
      </c>
      <c r="J22" s="24">
        <f t="shared" si="1"/>
        <v>0.32500000000000001</v>
      </c>
    </row>
    <row r="23" spans="1:10" x14ac:dyDescent="0.45">
      <c r="A23" s="1"/>
      <c r="B23" s="14" t="s">
        <v>25</v>
      </c>
      <c r="C23" s="21">
        <v>0.24</v>
      </c>
      <c r="D23" s="26">
        <v>1.03E-2</v>
      </c>
      <c r="E23" s="26">
        <f t="shared" si="0"/>
        <v>0.25029999999999997</v>
      </c>
      <c r="F23" s="1"/>
      <c r="G23" s="14" t="s">
        <v>25</v>
      </c>
      <c r="H23" s="21">
        <v>0.26</v>
      </c>
      <c r="I23" s="26">
        <v>1.03E-2</v>
      </c>
      <c r="J23" s="26">
        <f t="shared" si="1"/>
        <v>0.27029999999999998</v>
      </c>
    </row>
    <row r="24" spans="1:10" x14ac:dyDescent="0.45">
      <c r="A24" s="1"/>
      <c r="B24" s="11" t="s">
        <v>26</v>
      </c>
      <c r="C24" s="20">
        <v>0.28699999999999998</v>
      </c>
      <c r="D24" s="24">
        <v>1.4E-2</v>
      </c>
      <c r="E24" s="17">
        <f t="shared" si="0"/>
        <v>0.30099999999999999</v>
      </c>
      <c r="F24" s="1"/>
      <c r="G24" s="11" t="s">
        <v>26</v>
      </c>
      <c r="H24" s="20">
        <v>0.25700000000000001</v>
      </c>
      <c r="I24" s="24">
        <v>1.4E-2</v>
      </c>
      <c r="J24" s="17">
        <f t="shared" si="1"/>
        <v>0.27100000000000002</v>
      </c>
    </row>
    <row r="25" spans="1:10" x14ac:dyDescent="0.45">
      <c r="A25" s="1"/>
      <c r="B25" s="14" t="s">
        <v>27</v>
      </c>
      <c r="C25" s="21">
        <v>0.2</v>
      </c>
      <c r="D25" s="16">
        <v>9.2999999999999992E-3</v>
      </c>
      <c r="E25" s="16">
        <f t="shared" si="0"/>
        <v>0.20930000000000001</v>
      </c>
      <c r="F25" s="1"/>
      <c r="G25" s="14" t="s">
        <v>27</v>
      </c>
      <c r="H25" s="21">
        <v>0.2</v>
      </c>
      <c r="I25" s="16">
        <v>9.2999999999999992E-3</v>
      </c>
      <c r="J25" s="16">
        <f t="shared" si="1"/>
        <v>0.20930000000000001</v>
      </c>
    </row>
    <row r="26" spans="1:10" x14ac:dyDescent="0.45">
      <c r="A26" s="1"/>
      <c r="B26" s="11" t="s">
        <v>28</v>
      </c>
      <c r="C26" s="12">
        <v>0.3</v>
      </c>
      <c r="D26" s="13">
        <v>1.4E-2</v>
      </c>
      <c r="E26" s="13">
        <f t="shared" si="0"/>
        <v>0.314</v>
      </c>
      <c r="F26" s="1"/>
      <c r="G26" s="11" t="s">
        <v>28</v>
      </c>
      <c r="H26" s="12">
        <v>0.3</v>
      </c>
      <c r="I26" s="13">
        <v>6.7000000000000002E-3</v>
      </c>
      <c r="J26" s="13">
        <f t="shared" si="1"/>
        <v>0.30669999999999997</v>
      </c>
    </row>
    <row r="27" spans="1:10" x14ac:dyDescent="0.45">
      <c r="A27" s="1"/>
      <c r="B27" s="14" t="s">
        <v>29</v>
      </c>
      <c r="C27" s="27">
        <v>0.23499999999999999</v>
      </c>
      <c r="D27" s="19">
        <v>0.13800000000000001</v>
      </c>
      <c r="E27" s="19">
        <f t="shared" si="0"/>
        <v>0.373</v>
      </c>
      <c r="F27" s="1"/>
      <c r="G27" s="14" t="s">
        <v>29</v>
      </c>
      <c r="H27" s="27">
        <v>0.47749999999999998</v>
      </c>
      <c r="I27" s="19">
        <v>0.13800000000000001</v>
      </c>
      <c r="J27" s="19">
        <f t="shared" si="1"/>
        <v>0.61549999999999994</v>
      </c>
    </row>
    <row r="28" spans="1:10" x14ac:dyDescent="0.45">
      <c r="A28" s="1"/>
      <c r="B28" s="11" t="s">
        <v>30</v>
      </c>
      <c r="C28" s="12">
        <v>0.24</v>
      </c>
      <c r="D28" s="13">
        <v>3.0700000000000002E-2</v>
      </c>
      <c r="E28" s="13">
        <f t="shared" si="0"/>
        <v>0.2707</v>
      </c>
      <c r="F28" s="1"/>
      <c r="G28" s="11" t="s">
        <v>30</v>
      </c>
      <c r="H28" s="12">
        <v>0.24</v>
      </c>
      <c r="I28" s="13">
        <v>3.0700000000000002E-2</v>
      </c>
      <c r="J28" s="13">
        <f t="shared" si="1"/>
        <v>0.2707</v>
      </c>
    </row>
    <row r="29" spans="1:10" x14ac:dyDescent="0.45">
      <c r="A29" s="1"/>
      <c r="B29" s="14" t="s">
        <v>31</v>
      </c>
      <c r="C29" s="18">
        <v>0.28599999999999998</v>
      </c>
      <c r="D29" s="16">
        <v>0.186</v>
      </c>
      <c r="E29" s="16">
        <f t="shared" si="0"/>
        <v>0.47199999999999998</v>
      </c>
      <c r="F29" s="1"/>
      <c r="G29" s="14" t="s">
        <v>31</v>
      </c>
      <c r="H29" s="18">
        <v>0.28599999999999998</v>
      </c>
      <c r="I29" s="16">
        <v>0.20699999999999999</v>
      </c>
      <c r="J29" s="16">
        <f t="shared" si="1"/>
        <v>0.49299999999999999</v>
      </c>
    </row>
    <row r="30" spans="1:10" x14ac:dyDescent="0.45">
      <c r="A30" s="1"/>
      <c r="B30" s="11" t="s">
        <v>32</v>
      </c>
      <c r="C30" s="20">
        <v>0.28499999999999998</v>
      </c>
      <c r="D30" s="24">
        <v>1E-3</v>
      </c>
      <c r="E30" s="24">
        <f t="shared" si="0"/>
        <v>0.28599999999999998</v>
      </c>
      <c r="F30" s="1"/>
      <c r="G30" s="11" t="s">
        <v>32</v>
      </c>
      <c r="H30" s="20">
        <v>0.28499999999999998</v>
      </c>
      <c r="I30" s="24">
        <v>1E-3</v>
      </c>
      <c r="J30" s="24">
        <f t="shared" si="1"/>
        <v>0.28599999999999998</v>
      </c>
    </row>
    <row r="31" spans="1:10" x14ac:dyDescent="0.45">
      <c r="A31" s="1"/>
      <c r="B31" s="14" t="s">
        <v>33</v>
      </c>
      <c r="C31" s="21">
        <v>0.18</v>
      </c>
      <c r="D31" s="16">
        <v>4.0000000000000001E-3</v>
      </c>
      <c r="E31" s="16">
        <f t="shared" si="0"/>
        <v>0.184</v>
      </c>
      <c r="F31" s="1"/>
      <c r="G31" s="14" t="s">
        <v>33</v>
      </c>
      <c r="H31" s="21">
        <v>0.18</v>
      </c>
      <c r="I31" s="16">
        <v>4.0000000000000001E-3</v>
      </c>
      <c r="J31" s="16">
        <f t="shared" si="1"/>
        <v>0.184</v>
      </c>
    </row>
    <row r="32" spans="1:10" x14ac:dyDescent="0.45">
      <c r="A32" s="1"/>
      <c r="B32" s="11" t="s">
        <v>34</v>
      </c>
      <c r="C32" s="20">
        <v>0.17</v>
      </c>
      <c r="D32" s="13">
        <v>4.7000000000000002E-3</v>
      </c>
      <c r="E32" s="13">
        <f t="shared" si="0"/>
        <v>0.17470000000000002</v>
      </c>
      <c r="F32" s="1"/>
      <c r="G32" s="11" t="s">
        <v>34</v>
      </c>
      <c r="H32" s="20">
        <v>0.17</v>
      </c>
      <c r="I32" s="13">
        <v>4.7000000000000002E-3</v>
      </c>
      <c r="J32" s="13">
        <f t="shared" si="1"/>
        <v>0.17470000000000002</v>
      </c>
    </row>
    <row r="33" spans="1:10" x14ac:dyDescent="0.45">
      <c r="A33" s="1"/>
      <c r="B33" s="14" t="s">
        <v>35</v>
      </c>
      <c r="C33" s="18">
        <v>0.33</v>
      </c>
      <c r="D33" s="16">
        <v>7.4999999999999997E-3</v>
      </c>
      <c r="E33" s="16">
        <f t="shared" si="0"/>
        <v>0.33750000000000002</v>
      </c>
      <c r="F33" s="1"/>
      <c r="G33" s="14" t="s">
        <v>35</v>
      </c>
      <c r="H33" s="18">
        <v>0.29749999999999999</v>
      </c>
      <c r="I33" s="16">
        <v>7.4999999999999997E-3</v>
      </c>
      <c r="J33" s="16">
        <f t="shared" si="1"/>
        <v>0.30499999999999999</v>
      </c>
    </row>
    <row r="34" spans="1:10" x14ac:dyDescent="0.45">
      <c r="A34" s="1"/>
      <c r="B34" s="11" t="s">
        <v>36</v>
      </c>
      <c r="C34" s="20">
        <v>0.28999999999999998</v>
      </c>
      <c r="D34" s="24">
        <v>8.9999999999999993E-3</v>
      </c>
      <c r="E34" s="24">
        <f t="shared" si="0"/>
        <v>0.29899999999999999</v>
      </c>
      <c r="F34" s="1"/>
      <c r="G34" s="11" t="s">
        <v>36</v>
      </c>
      <c r="H34" s="20">
        <v>0.28999999999999998</v>
      </c>
      <c r="I34" s="24">
        <v>3.0000000000000001E-3</v>
      </c>
      <c r="J34" s="24">
        <f t="shared" si="1"/>
        <v>0.29299999999999998</v>
      </c>
    </row>
    <row r="35" spans="1:10" x14ac:dyDescent="0.45">
      <c r="A35" s="1"/>
      <c r="B35" s="14" t="s">
        <v>37</v>
      </c>
      <c r="C35" s="21">
        <v>0.23</v>
      </c>
      <c r="D35" s="16">
        <f>0.0075+0.00055</f>
        <v>8.0499999999999999E-3</v>
      </c>
      <c r="E35" s="16">
        <f t="shared" si="0"/>
        <v>0.23805000000000001</v>
      </c>
      <c r="F35" s="1"/>
      <c r="G35" s="14" t="s">
        <v>37</v>
      </c>
      <c r="H35" s="21">
        <v>0.27</v>
      </c>
      <c r="I35" s="28">
        <v>7.4999999999999997E-3</v>
      </c>
      <c r="J35" s="16">
        <f t="shared" si="1"/>
        <v>0.27750000000000002</v>
      </c>
    </row>
    <row r="36" spans="1:10" x14ac:dyDescent="0.45">
      <c r="A36" s="1"/>
      <c r="B36" s="11" t="s">
        <v>38</v>
      </c>
      <c r="C36" s="20">
        <v>0.222</v>
      </c>
      <c r="D36" s="13">
        <v>1.6299999999999999E-2</v>
      </c>
      <c r="E36" s="13">
        <f t="shared" si="0"/>
        <v>0.23830000000000001</v>
      </c>
      <c r="F36" s="1"/>
      <c r="G36" s="11" t="s">
        <v>38</v>
      </c>
      <c r="H36" s="20">
        <v>0.222</v>
      </c>
      <c r="I36" s="13">
        <f>0.015+0.00125</f>
        <v>1.6250000000000001E-2</v>
      </c>
      <c r="J36" s="13">
        <f t="shared" si="1"/>
        <v>0.23825000000000002</v>
      </c>
    </row>
    <row r="37" spans="1:10" x14ac:dyDescent="0.45">
      <c r="A37" s="1"/>
      <c r="B37" s="14" t="s">
        <v>39</v>
      </c>
      <c r="C37" s="18">
        <v>0.105</v>
      </c>
      <c r="D37" s="19">
        <v>0.309</v>
      </c>
      <c r="E37" s="19">
        <f t="shared" si="0"/>
        <v>0.41399999999999998</v>
      </c>
      <c r="F37" s="1"/>
      <c r="G37" s="14" t="s">
        <v>39</v>
      </c>
      <c r="H37" s="18">
        <v>0.13500000000000001</v>
      </c>
      <c r="I37" s="19">
        <v>0.34899999999999998</v>
      </c>
      <c r="J37" s="19">
        <f t="shared" si="1"/>
        <v>0.48399999999999999</v>
      </c>
    </row>
    <row r="38" spans="1:10" x14ac:dyDescent="0.45">
      <c r="A38" s="1"/>
      <c r="B38" s="11" t="s">
        <v>40</v>
      </c>
      <c r="C38" s="12">
        <v>0.17</v>
      </c>
      <c r="D38" s="13">
        <v>0.02</v>
      </c>
      <c r="E38" s="13">
        <f t="shared" si="0"/>
        <v>0.19</v>
      </c>
      <c r="F38" s="1"/>
      <c r="G38" s="11" t="s">
        <v>40</v>
      </c>
      <c r="H38" s="12">
        <v>0.21</v>
      </c>
      <c r="I38" s="13">
        <v>0.02</v>
      </c>
      <c r="J38" s="13">
        <f t="shared" si="1"/>
        <v>0.22999999999999998</v>
      </c>
    </row>
    <row r="39" spans="1:10" x14ac:dyDescent="0.45">
      <c r="A39" s="1"/>
      <c r="B39" s="14" t="s">
        <v>41</v>
      </c>
      <c r="C39" s="15">
        <v>0.18099999999999999</v>
      </c>
      <c r="D39" s="16">
        <f>0.186</f>
        <v>0.186</v>
      </c>
      <c r="E39" s="16">
        <f t="shared" si="0"/>
        <v>0.36699999999999999</v>
      </c>
      <c r="F39" s="1"/>
      <c r="G39" s="14" t="s">
        <v>41</v>
      </c>
      <c r="H39" s="15">
        <v>0.18099999999999999</v>
      </c>
      <c r="I39" s="16">
        <v>0.16350000000000001</v>
      </c>
      <c r="J39" s="16">
        <f t="shared" si="1"/>
        <v>0.34450000000000003</v>
      </c>
    </row>
    <row r="40" spans="1:10" x14ac:dyDescent="0.45">
      <c r="A40" s="1"/>
      <c r="B40" s="11" t="s">
        <v>42</v>
      </c>
      <c r="C40" s="20">
        <v>0.40500000000000003</v>
      </c>
      <c r="D40" s="13">
        <v>2.5000000000000001E-3</v>
      </c>
      <c r="E40" s="13">
        <f t="shared" si="0"/>
        <v>0.40750000000000003</v>
      </c>
      <c r="F40" s="1"/>
      <c r="G40" s="11" t="s">
        <v>42</v>
      </c>
      <c r="H40" s="20">
        <v>0.40500000000000003</v>
      </c>
      <c r="I40" s="13">
        <v>2.5000000000000001E-3</v>
      </c>
      <c r="J40" s="13">
        <f t="shared" si="1"/>
        <v>0.40750000000000003</v>
      </c>
    </row>
    <row r="41" spans="1:10" x14ac:dyDescent="0.45">
      <c r="A41" s="1"/>
      <c r="B41" s="14" t="s">
        <v>43</v>
      </c>
      <c r="C41" s="21">
        <v>0.23</v>
      </c>
      <c r="D41" s="22">
        <v>0</v>
      </c>
      <c r="E41" s="22">
        <f t="shared" si="0"/>
        <v>0.23</v>
      </c>
      <c r="F41" s="1"/>
      <c r="G41" s="14" t="s">
        <v>43</v>
      </c>
      <c r="H41" s="21">
        <v>0.23</v>
      </c>
      <c r="I41" s="22">
        <v>0</v>
      </c>
      <c r="J41" s="22">
        <f t="shared" si="1"/>
        <v>0.23</v>
      </c>
    </row>
    <row r="42" spans="1:10" x14ac:dyDescent="0.45">
      <c r="A42" s="1"/>
      <c r="B42" s="11" t="s">
        <v>44</v>
      </c>
      <c r="C42" s="20">
        <v>0.38500000000000001</v>
      </c>
      <c r="D42" s="13">
        <v>0</v>
      </c>
      <c r="E42" s="13">
        <f t="shared" si="0"/>
        <v>0.38500000000000001</v>
      </c>
      <c r="F42" s="1"/>
      <c r="G42" s="11" t="s">
        <v>44</v>
      </c>
      <c r="H42" s="20">
        <v>0.47</v>
      </c>
      <c r="I42" s="13">
        <v>0</v>
      </c>
      <c r="J42" s="13">
        <f t="shared" si="1"/>
        <v>0.47</v>
      </c>
    </row>
    <row r="43" spans="1:10" x14ac:dyDescent="0.45">
      <c r="A43" s="1"/>
      <c r="B43" s="14" t="s">
        <v>45</v>
      </c>
      <c r="C43" s="21">
        <v>0.24</v>
      </c>
      <c r="D43" s="22">
        <v>0.01</v>
      </c>
      <c r="E43" s="22">
        <f t="shared" si="0"/>
        <v>0.25</v>
      </c>
      <c r="F43" s="1"/>
      <c r="G43" s="14" t="s">
        <v>45</v>
      </c>
      <c r="H43" s="21">
        <v>0.13</v>
      </c>
      <c r="I43" s="22">
        <v>0.01</v>
      </c>
      <c r="J43" s="22">
        <f t="shared" si="1"/>
        <v>0.14000000000000001</v>
      </c>
    </row>
    <row r="44" spans="1:10" x14ac:dyDescent="0.45">
      <c r="A44" s="1"/>
      <c r="B44" s="11" t="s">
        <v>46</v>
      </c>
      <c r="C44" s="12">
        <v>0.36</v>
      </c>
      <c r="D44" s="13">
        <v>0</v>
      </c>
      <c r="E44" s="13">
        <f t="shared" si="0"/>
        <v>0.36</v>
      </c>
      <c r="F44" s="1"/>
      <c r="G44" s="11" t="s">
        <v>46</v>
      </c>
      <c r="H44" s="12">
        <v>0.34</v>
      </c>
      <c r="I44" s="13">
        <v>0</v>
      </c>
      <c r="J44" s="13">
        <f t="shared" si="1"/>
        <v>0.34</v>
      </c>
    </row>
    <row r="45" spans="1:10" x14ac:dyDescent="0.45">
      <c r="A45" s="1"/>
      <c r="B45" s="14" t="s">
        <v>47</v>
      </c>
      <c r="C45" s="21">
        <v>0</v>
      </c>
      <c r="D45" s="19">
        <f>0.611+0.011</f>
        <v>0.622</v>
      </c>
      <c r="E45" s="19">
        <f t="shared" si="0"/>
        <v>0.622</v>
      </c>
      <c r="F45" s="1"/>
      <c r="G45" s="14" t="s">
        <v>47</v>
      </c>
      <c r="H45" s="21">
        <v>0.78500000000000003</v>
      </c>
      <c r="I45" s="19">
        <v>0</v>
      </c>
      <c r="J45" s="19">
        <f t="shared" si="1"/>
        <v>0.78500000000000003</v>
      </c>
    </row>
    <row r="46" spans="1:10" x14ac:dyDescent="0.45">
      <c r="A46" s="1"/>
      <c r="B46" s="11" t="s">
        <v>48</v>
      </c>
      <c r="C46" s="12">
        <v>0.34</v>
      </c>
      <c r="D46" s="17">
        <v>0.01</v>
      </c>
      <c r="E46" s="17">
        <f t="shared" si="0"/>
        <v>0.35000000000000003</v>
      </c>
      <c r="F46" s="1"/>
      <c r="G46" s="11" t="s">
        <v>48</v>
      </c>
      <c r="H46" s="12">
        <v>0.34</v>
      </c>
      <c r="I46" s="17">
        <v>0.01</v>
      </c>
      <c r="J46" s="17">
        <f t="shared" si="1"/>
        <v>0.35000000000000003</v>
      </c>
    </row>
    <row r="47" spans="1:10" x14ac:dyDescent="0.45">
      <c r="A47" s="1"/>
      <c r="B47" s="14" t="s">
        <v>49</v>
      </c>
      <c r="C47" s="21">
        <v>0.28000000000000003</v>
      </c>
      <c r="D47" s="16">
        <v>7.4999999999999997E-3</v>
      </c>
      <c r="E47" s="16">
        <f t="shared" si="0"/>
        <v>0.28750000000000003</v>
      </c>
      <c r="F47" s="1"/>
      <c r="G47" s="14" t="s">
        <v>49</v>
      </c>
      <c r="H47" s="21">
        <v>0.16</v>
      </c>
      <c r="I47" s="16">
        <v>7.4999999999999997E-3</v>
      </c>
      <c r="J47" s="16">
        <f t="shared" si="1"/>
        <v>0.16750000000000001</v>
      </c>
    </row>
    <row r="48" spans="1:10" x14ac:dyDescent="0.45">
      <c r="A48" s="1"/>
      <c r="B48" s="11" t="s">
        <v>50</v>
      </c>
      <c r="C48" s="12">
        <v>0.28000000000000003</v>
      </c>
      <c r="D48" s="17">
        <v>0.02</v>
      </c>
      <c r="E48" s="17">
        <f t="shared" si="0"/>
        <v>0.30000000000000004</v>
      </c>
      <c r="F48" s="1"/>
      <c r="G48" s="11" t="s">
        <v>50</v>
      </c>
      <c r="H48" s="12">
        <v>0.28000000000000003</v>
      </c>
      <c r="I48" s="17">
        <v>0.02</v>
      </c>
      <c r="J48" s="17">
        <f t="shared" si="1"/>
        <v>0.30000000000000004</v>
      </c>
    </row>
    <row r="49" spans="1:10" x14ac:dyDescent="0.45">
      <c r="A49" s="1"/>
      <c r="B49" s="14" t="s">
        <v>51</v>
      </c>
      <c r="C49" s="21">
        <v>0.26</v>
      </c>
      <c r="D49" s="19">
        <v>1.4E-2</v>
      </c>
      <c r="E49" s="19">
        <f t="shared" si="0"/>
        <v>0.27400000000000002</v>
      </c>
      <c r="F49" s="1"/>
      <c r="G49" s="14" t="s">
        <v>51</v>
      </c>
      <c r="H49" s="21">
        <v>0.27</v>
      </c>
      <c r="I49" s="19">
        <v>1.4E-2</v>
      </c>
      <c r="J49" s="19">
        <f t="shared" si="1"/>
        <v>0.28400000000000003</v>
      </c>
    </row>
    <row r="50" spans="1:10" x14ac:dyDescent="0.45">
      <c r="A50" s="1"/>
      <c r="B50" s="11" t="s">
        <v>52</v>
      </c>
      <c r="C50" s="12">
        <v>0.2</v>
      </c>
      <c r="D50" s="17">
        <v>0</v>
      </c>
      <c r="E50" s="17">
        <f t="shared" si="0"/>
        <v>0.2</v>
      </c>
      <c r="F50" s="1"/>
      <c r="G50" s="11" t="s">
        <v>52</v>
      </c>
      <c r="H50" s="12">
        <v>0.2</v>
      </c>
      <c r="I50" s="17">
        <v>0</v>
      </c>
      <c r="J50" s="17">
        <f t="shared" si="1"/>
        <v>0.2</v>
      </c>
    </row>
    <row r="51" spans="1:10" x14ac:dyDescent="0.45">
      <c r="A51" s="1"/>
      <c r="B51" s="14" t="s">
        <v>53</v>
      </c>
      <c r="C51" s="18">
        <v>0.34499999999999997</v>
      </c>
      <c r="D51" s="16">
        <v>6.4999999999999997E-3</v>
      </c>
      <c r="E51" s="16">
        <f t="shared" si="0"/>
        <v>0.35149999999999998</v>
      </c>
      <c r="F51" s="1"/>
      <c r="G51" s="14" t="s">
        <v>53</v>
      </c>
      <c r="H51" s="18">
        <v>0.34499999999999997</v>
      </c>
      <c r="I51" s="16">
        <v>6.4999999999999997E-3</v>
      </c>
      <c r="J51" s="16">
        <f t="shared" si="1"/>
        <v>0.35149999999999998</v>
      </c>
    </row>
    <row r="52" spans="1:10" x14ac:dyDescent="0.45">
      <c r="A52" s="1"/>
      <c r="B52" s="11" t="s">
        <v>54</v>
      </c>
      <c r="C52" s="20">
        <v>0.121</v>
      </c>
      <c r="D52" s="13">
        <f>0.01+0.02+0.0602+0.134</f>
        <v>0.22420000000000001</v>
      </c>
      <c r="E52" s="13">
        <f t="shared" si="0"/>
        <v>0.34520000000000001</v>
      </c>
      <c r="F52" s="1"/>
      <c r="G52" s="11" t="s">
        <v>54</v>
      </c>
      <c r="H52" s="20">
        <v>0.121</v>
      </c>
      <c r="I52" s="13">
        <v>0.04</v>
      </c>
      <c r="J52" s="13">
        <f t="shared" si="1"/>
        <v>0.161</v>
      </c>
    </row>
    <row r="53" spans="1:10" x14ac:dyDescent="0.45">
      <c r="A53" s="1"/>
      <c r="B53" s="14" t="s">
        <v>55</v>
      </c>
      <c r="C53" s="18">
        <v>0.29799999999999999</v>
      </c>
      <c r="D53" s="16">
        <f>0.006+0.087</f>
        <v>9.2999999999999999E-2</v>
      </c>
      <c r="E53" s="16">
        <f t="shared" si="0"/>
        <v>0.39100000000000001</v>
      </c>
      <c r="F53" s="1"/>
      <c r="G53" s="14" t="s">
        <v>55</v>
      </c>
      <c r="H53" s="18">
        <v>0.308</v>
      </c>
      <c r="I53" s="16">
        <f>0.006+0.088</f>
        <v>9.4E-2</v>
      </c>
      <c r="J53" s="16">
        <f t="shared" si="1"/>
        <v>0.40200000000000002</v>
      </c>
    </row>
    <row r="54" spans="1:10" x14ac:dyDescent="0.45">
      <c r="A54" s="1"/>
      <c r="B54" s="11" t="s">
        <v>56</v>
      </c>
      <c r="C54" s="20">
        <v>0.49399999999999999</v>
      </c>
      <c r="D54" s="17">
        <v>0</v>
      </c>
      <c r="E54" s="24">
        <f t="shared" si="0"/>
        <v>0.49399999999999999</v>
      </c>
      <c r="F54" s="1"/>
      <c r="G54" s="11" t="s">
        <v>56</v>
      </c>
      <c r="H54" s="20">
        <v>0.49399999999999999</v>
      </c>
      <c r="I54" s="17">
        <v>0</v>
      </c>
      <c r="J54" s="24">
        <f t="shared" si="1"/>
        <v>0.49399999999999999</v>
      </c>
    </row>
    <row r="55" spans="1:10" x14ac:dyDescent="0.45">
      <c r="A55" s="1"/>
      <c r="B55" s="14" t="s">
        <v>57</v>
      </c>
      <c r="C55" s="18">
        <v>0.20499999999999999</v>
      </c>
      <c r="D55" s="19">
        <v>0.16700000000000001</v>
      </c>
      <c r="E55" s="19">
        <f t="shared" si="0"/>
        <v>0.372</v>
      </c>
      <c r="F55" s="1"/>
      <c r="G55" s="14" t="s">
        <v>57</v>
      </c>
      <c r="H55" s="18">
        <v>0.20499999999999999</v>
      </c>
      <c r="I55" s="19">
        <v>0.16700000000000001</v>
      </c>
      <c r="J55" s="19">
        <f t="shared" si="1"/>
        <v>0.372</v>
      </c>
    </row>
    <row r="56" spans="1:10" x14ac:dyDescent="0.45">
      <c r="A56" s="1"/>
      <c r="B56" s="11" t="s">
        <v>58</v>
      </c>
      <c r="C56" s="20">
        <v>0.309</v>
      </c>
      <c r="D56" s="17">
        <v>0.02</v>
      </c>
      <c r="E56" s="24">
        <f t="shared" si="0"/>
        <v>0.32900000000000001</v>
      </c>
      <c r="F56" s="1"/>
      <c r="G56" s="11" t="s">
        <v>58</v>
      </c>
      <c r="H56" s="20">
        <v>0.309</v>
      </c>
      <c r="I56" s="17">
        <v>0.02</v>
      </c>
      <c r="J56" s="24">
        <f t="shared" si="1"/>
        <v>0.32900000000000001</v>
      </c>
    </row>
    <row r="57" spans="1:10" x14ac:dyDescent="0.45">
      <c r="A57" s="1"/>
      <c r="B57" s="14" t="s">
        <v>59</v>
      </c>
      <c r="C57" s="29">
        <v>0.23</v>
      </c>
      <c r="D57" s="22">
        <v>0.01</v>
      </c>
      <c r="E57" s="22">
        <f t="shared" si="0"/>
        <v>0.24000000000000002</v>
      </c>
      <c r="F57" s="1"/>
      <c r="G57" s="14" t="s">
        <v>59</v>
      </c>
      <c r="H57" s="29">
        <v>0.23</v>
      </c>
      <c r="I57" s="22">
        <v>0.01</v>
      </c>
      <c r="J57" s="22">
        <f t="shared" si="1"/>
        <v>0.24000000000000002</v>
      </c>
    </row>
    <row r="58" spans="1:10" x14ac:dyDescent="0.45">
      <c r="A58" s="1"/>
    </row>
    <row r="59" spans="1:10" x14ac:dyDescent="0.45">
      <c r="A59" s="1"/>
      <c r="B59" s="1"/>
      <c r="C59" s="1"/>
      <c r="D59" s="1"/>
      <c r="E59" s="1"/>
      <c r="F59" s="1"/>
    </row>
    <row r="60" spans="1:10" ht="67.5" customHeight="1" x14ac:dyDescent="0.45">
      <c r="A60" s="30" t="s">
        <v>60</v>
      </c>
      <c r="B60" s="30"/>
      <c r="C60" s="30"/>
      <c r="D60" s="30"/>
      <c r="E60" s="30"/>
      <c r="F60" s="30"/>
    </row>
  </sheetData>
  <mergeCells count="7">
    <mergeCell ref="A60:F60"/>
    <mergeCell ref="B1:E1"/>
    <mergeCell ref="B2:J2"/>
    <mergeCell ref="B3:J3"/>
    <mergeCell ref="B4:J4"/>
    <mergeCell ref="C5:E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Kaufman</dc:creator>
  <cp:lastModifiedBy>Kevin Kaufman</cp:lastModifiedBy>
  <dcterms:created xsi:type="dcterms:W3CDTF">2023-08-18T20:45:01Z</dcterms:created>
  <dcterms:modified xsi:type="dcterms:W3CDTF">2023-08-18T20:45:23Z</dcterms:modified>
</cp:coreProperties>
</file>